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05" windowWidth="11805" windowHeight="6405" activeTab="0"/>
  </bookViews>
  <sheets>
    <sheet name="отчет" sheetId="1" r:id="rId1"/>
  </sheets>
  <definedNames>
    <definedName name="_xlnm.Print_Area" localSheetId="0">'отчет'!$A$1:$E$112</definedName>
  </definedNames>
  <calcPr fullCalcOnLoad="1"/>
</workbook>
</file>

<file path=xl/sharedStrings.xml><?xml version="1.0" encoding="utf-8"?>
<sst xmlns="http://schemas.openxmlformats.org/spreadsheetml/2006/main" count="201" uniqueCount="189">
  <si>
    <t xml:space="preserve"> Наименование показателя</t>
  </si>
  <si>
    <t>Код дохода по КД</t>
  </si>
  <si>
    <t>Исполнено</t>
  </si>
  <si>
    <t>Культура</t>
  </si>
  <si>
    <t>Итого доходов</t>
  </si>
  <si>
    <t>ДОХОДЫ</t>
  </si>
  <si>
    <t>Земельный налог</t>
  </si>
  <si>
    <t>Жилищно-Коммунальное хозяйство</t>
  </si>
  <si>
    <t>Транспортный налог с организаций</t>
  </si>
  <si>
    <t>Транспортный налог с физических лиц</t>
  </si>
  <si>
    <t>Благоустройство</t>
  </si>
  <si>
    <t xml:space="preserve">000 1 00 00000 00 0000 000 </t>
  </si>
  <si>
    <t>Национальная экономика</t>
  </si>
  <si>
    <t>Национальная безопасность и правоохранительная деятельность</t>
  </si>
  <si>
    <t>Другие общегосударственные расходы</t>
  </si>
  <si>
    <t>Ремонт и содержание дорог в границах населенных пунктов</t>
  </si>
  <si>
    <t>Исполнено за</t>
  </si>
  <si>
    <t>Всего</t>
  </si>
  <si>
    <t>% исполнения</t>
  </si>
  <si>
    <t>000 8 50 00000 00 0000 000</t>
  </si>
  <si>
    <t>НАЛОГИ НА ПРИБЫЛЬ, ДОХОДЫ</t>
  </si>
  <si>
    <t>Налог на доходы физических лиц</t>
  </si>
  <si>
    <t>000 1 01 00000 00 0000 000</t>
  </si>
  <si>
    <t>000 1 01 02000 01 0000 110</t>
  </si>
  <si>
    <t>000 1 01 02021 01 0000 110</t>
  </si>
  <si>
    <t>Единый сельскохозяйственный налог</t>
  </si>
  <si>
    <t>НАЛОГИ НА ИМУЩЕСТВО</t>
  </si>
  <si>
    <t>000 1 05 00000 00 0000 000</t>
  </si>
  <si>
    <t>000 1 05 01010 01 0000 110</t>
  </si>
  <si>
    <t>000 1 05 01020 01 0000 110</t>
  </si>
  <si>
    <t>000 1 06 00000 00 0000 000</t>
  </si>
  <si>
    <t>000 1 06 01030 10 0000 110</t>
  </si>
  <si>
    <t>000 1 06 04011 02 0000 110</t>
  </si>
  <si>
    <t>000 1 06 04012 02 0000 110</t>
  </si>
  <si>
    <t>000 1 06 06000 00 0000 110</t>
  </si>
  <si>
    <t>ДОХОДЫ ОТ ИСПОЛЬЗОВАНИЯ ИМУЩЕСТВА</t>
  </si>
  <si>
    <t>000 1 11 00000 00 0000 000</t>
  </si>
  <si>
    <t>000 1 11 05035 10 0000 120</t>
  </si>
  <si>
    <t>000 1 11 09045 10 0000 120</t>
  </si>
  <si>
    <t>ПРОЧИЕ НЕНАЛОГОВЫЕ ДОХОДЫ</t>
  </si>
  <si>
    <t>БЕЗВОЗМЕЗДНЫЕ ПОСТУПЛЕНИЯ</t>
  </si>
  <si>
    <t>000 1 17 01050 10 0000 180</t>
  </si>
  <si>
    <t>000 1 17 00000 00 0000 000</t>
  </si>
  <si>
    <t>000 1 14 01050 10 0000 000</t>
  </si>
  <si>
    <t>000 1 14 00000 00 0000 000</t>
  </si>
  <si>
    <t>000 1 17 05050 10 0000 180</t>
  </si>
  <si>
    <t>Безвозмездные поступления от других бюджетов бюджетной системы РФ</t>
  </si>
  <si>
    <t>000 2 00 00000 00 0000 000</t>
  </si>
  <si>
    <t>000 2 02 00000 00 0000 000</t>
  </si>
  <si>
    <t>000 2 02 01001 10 0000 151</t>
  </si>
  <si>
    <t>000 2 02 03015 10 0000 151</t>
  </si>
  <si>
    <t>Наименование показателя</t>
  </si>
  <si>
    <t>Расходы бюджета</t>
  </si>
  <si>
    <t>Код расхода (раздел, подраздел, целевая статья)</t>
  </si>
  <si>
    <t>Общегосударственные расходы</t>
  </si>
  <si>
    <t>000 0100 0000000 000 000</t>
  </si>
  <si>
    <t>Функционирование высшего должностного лица  муниципального образования</t>
  </si>
  <si>
    <t>Глава исполнительной власти местного самоуправления</t>
  </si>
  <si>
    <t>Функционирование Правительства Российской Федерации, местных администраций</t>
  </si>
  <si>
    <t>Осуществление первичного воинского учета</t>
  </si>
  <si>
    <t>Культура и кинематография</t>
  </si>
  <si>
    <t>Социальная политика</t>
  </si>
  <si>
    <t>Пенсионное обеспечение</t>
  </si>
  <si>
    <t>Всего расходов</t>
  </si>
  <si>
    <t>000 1000 0000000 000 000</t>
  </si>
  <si>
    <t>000 1001 0000000 000 000</t>
  </si>
  <si>
    <t>000 9600 0000000 000 000</t>
  </si>
  <si>
    <t xml:space="preserve">Утверждено </t>
  </si>
  <si>
    <t>Код источника финансирования по КИВФ, КИВнФ</t>
  </si>
  <si>
    <t>Источники финансирования дефицита бюджетов-всего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</si>
  <si>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</si>
  <si>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</si>
  <si>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прочих остатков денежных средств бюджетов поселений</t>
  </si>
  <si>
    <t>Уменьшение остатков денежных средств финансовых резервов бюджетов поселений</t>
  </si>
  <si>
    <t>000 9000 0000000 000 000</t>
  </si>
  <si>
    <t>000 0105 0000000 000 000</t>
  </si>
  <si>
    <t>000 0105 0200010 000 510</t>
  </si>
  <si>
    <t>000 0105 0200010 000 610</t>
  </si>
  <si>
    <t>000 2 02 03024 10 0000 151</t>
  </si>
  <si>
    <t>Дорожное хозяйство</t>
  </si>
  <si>
    <t>(тыс. рублей)</t>
  </si>
  <si>
    <t>Национальная оборона Мобилизационная и вневойсковая подготовка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</si>
  <si>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</si>
  <si>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</si>
  <si>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Приложение №1 к решению </t>
  </si>
  <si>
    <t xml:space="preserve">Совета депутатов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</si>
  <si>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</si>
  <si>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</si>
  <si>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</si>
  <si>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</si>
  <si>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000 1 03 00000 00 0000 110</t>
  </si>
  <si>
    <t>000 1 03 02230 01 0000 110</t>
  </si>
  <si>
    <t>000 1 03 02240 01 0000 110</t>
  </si>
  <si>
    <t>000 1 03 02250 01 0000 110</t>
  </si>
  <si>
    <t>000 1 03 02260 01 0000 110</t>
  </si>
  <si>
    <t>000 1 05 03000 01 1000 110</t>
  </si>
  <si>
    <t>Инвентаризация объектов улично дорожной сети и изготовление технической документации</t>
  </si>
  <si>
    <t>Иные закупки товаров, работ и услуг для обеспечения государственных (муниципальных) нужд</t>
  </si>
  <si>
    <t>Жилищное хозяйство</t>
  </si>
  <si>
    <t>Утверждено Советом депутатов сельского поселения на 2016 год с учетом изменений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</si>
  <si>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</si>
  <si>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ТОВАРЫ, РАБОТЫ, УСЛУГИ, РЕАЛИЗУЕМЫЕ НА ТЕРРИТОРИИ РОССИЙСКОЙ ФЕДЕРАЦИИ (АКЦИЗЫ)</t>
  </si>
  <si>
    <t>НАЛОГИ НА СОВОКУПНЫЙ ДОХОД</t>
  </si>
  <si>
    <t>Налог на имущество физических лиц,взимаемых по ставке,применяемой к объекту налогооблажения,расположенному в границах сельского поселения</t>
  </si>
  <si>
    <t>Земельный налог с организаций, обладающих земельным участком, расположенным в границах сельского поселения</t>
  </si>
  <si>
    <t>Земельный налог с физических лиц, обладающих земельным участком, расположенным в границах сельского поселения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</si>
  <si>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</si>
  <si>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имущества,находящегося в собственности сельских  поселений( за исключением имущества,находящегося в собственности муниципальных бюджетных и автономных учреждений,а также имущества муниципальных унитарных предприятий (аренда мун.жилья)</t>
  </si>
  <si>
    <t>ДОХОДЫ ОТ ПРОДАЖИ МАТЕРИАЛЬНЫХ И НЕМАТЕРИАЛЬНЫХ АКТИВОВ</t>
  </si>
  <si>
    <t>Доходы от продажи квартир, находящийся в собственности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</si>
  <si>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</si>
  <si>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сельских поселений</t>
  </si>
  <si>
    <t>Дотации бюджетам сельских поселений на выравнивание  бюджетной обеспеченности</t>
  </si>
  <si>
    <t>Прочие субидии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</si>
  <si>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</si>
  <si>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</si>
  <si>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 передаваемые бюджетам сельских поселений</t>
  </si>
  <si>
    <t>Прочие безвозмездные поступления в бюджеты сельских поселений</t>
  </si>
  <si>
    <t>000 2 02 02999 10 0000 151</t>
  </si>
  <si>
    <t>000 2 02 04999 10 0000 151</t>
  </si>
  <si>
    <t>000 2 07 05000 10 0000 180</t>
  </si>
  <si>
    <t>000 0102 0000000000 000</t>
  </si>
  <si>
    <t>Уплата налогов, сборов и иных платежей</t>
  </si>
  <si>
    <t>000 0200 0000000000 000</t>
  </si>
  <si>
    <t>000 0203 9990051180 000</t>
  </si>
  <si>
    <t>Мероприятия по обеспечению первичных мер пожарной безопасности в границах сельского поселения</t>
  </si>
  <si>
    <t>Другие вопросы в области национальной безопасности и правоохранительной деятельности</t>
  </si>
  <si>
    <t>000 0314 0000000000 000</t>
  </si>
  <si>
    <t>000 0309 0000000000 000</t>
  </si>
  <si>
    <t>000 0300 0000000000 000</t>
  </si>
  <si>
    <t>000 1 06 06033 10 0000 110</t>
  </si>
  <si>
    <t>000 1 06 06043 10 0000 110</t>
  </si>
  <si>
    <t>Расходы на выплаты по оплате труда работников органов муниципальной власти сельского поселения и иные выплаты не относящиеся к ФОТ</t>
  </si>
  <si>
    <t>000 0102 7110000000 120</t>
  </si>
  <si>
    <t>000 0104 7210000010 120</t>
  </si>
  <si>
    <t>000 0104 7210000020 240</t>
  </si>
  <si>
    <t>000 0104 7210000020 850</t>
  </si>
  <si>
    <t>000 0113 9996001350 850</t>
  </si>
  <si>
    <t>000 0400 0000000000 000</t>
  </si>
  <si>
    <t>000 0409 0000000000 000</t>
  </si>
  <si>
    <t>Реализация мероприятий по обеспечению безопасности дорожного движения</t>
  </si>
  <si>
    <t>000 0409 212050С670 240</t>
  </si>
  <si>
    <t>000 0409 0516001390 240</t>
  </si>
  <si>
    <t>000 0409 0526001400 240</t>
  </si>
  <si>
    <t>000 0500 0000000000 000</t>
  </si>
  <si>
    <t>000 0501 0000000000 000</t>
  </si>
  <si>
    <t>000 0501 9996001380 240</t>
  </si>
  <si>
    <t>000 0503 0116001210 240</t>
  </si>
  <si>
    <t>Капитальный ремонт муниципального жилищного фонда</t>
  </si>
  <si>
    <t>Мероприятия по благоустройству территории сельского поселения</t>
  </si>
  <si>
    <t>000 0503 0716001360 240</t>
  </si>
  <si>
    <t>000 1001 9996001370 310</t>
  </si>
  <si>
    <t>Физическая культура и спорт</t>
  </si>
  <si>
    <t xml:space="preserve">Мероприятия по развитию физической культуры и спорта в сельском поселении </t>
  </si>
  <si>
    <t>000 1105 0000000000 000</t>
  </si>
  <si>
    <t>000 1105 0616001300 240</t>
  </si>
  <si>
    <t>Расходы на оплату труда сотрудников подведомственных учреждений культуры</t>
  </si>
  <si>
    <t>Иные выплаты персоналу казенных учреждений, за исключением фонда оплаты труда</t>
  </si>
  <si>
    <t>Пособия, компенсации и иные социальные выплаты</t>
  </si>
  <si>
    <t>Иные межбюджетные трансферты</t>
  </si>
  <si>
    <t>000 0801 0816001310 110</t>
  </si>
  <si>
    <t>000 0801 0000000000 000</t>
  </si>
  <si>
    <t>000 0800 0000000000 000</t>
  </si>
  <si>
    <t>000 0801 0836001330 240</t>
  </si>
  <si>
    <t>000 0801 0826001320  320</t>
  </si>
  <si>
    <t>000 0801 0826001320 110</t>
  </si>
  <si>
    <t>000 0801 0846001340 850</t>
  </si>
  <si>
    <t>000 0801 0856001560 540</t>
  </si>
  <si>
    <t>Доплаты к пенсиям муниципальных служащих</t>
  </si>
  <si>
    <t>от     .            .  2017 г. №</t>
  </si>
  <si>
    <t>Отчет об исполнении бюджета сельского поселения "Село Чумикан" Тугуро-Чумиканского муниципального района Хабаровского края на 2016 год за 2016 года</t>
  </si>
  <si>
    <t>2016 год</t>
  </si>
  <si>
    <t xml:space="preserve"> 2016 год</t>
  </si>
  <si>
    <t>000 0104 290020С310 000</t>
  </si>
  <si>
    <t>000 0104 290020С310 244</t>
  </si>
  <si>
    <t>Субсидии бюджетам муниципальных образований края на организацию дополнительного профессионального образования лиц, замещающих выборные муниципальные должности, и муниципальных служащих в рамках государственной программы Хабаровского края "Содействие развитию местного самоуправления в Хабаровском крае"</t>
  </si>
  <si>
    <t>000 0104 7210000000 000</t>
  </si>
  <si>
    <t>Обеспечение деятельности административных комиссий</t>
  </si>
  <si>
    <t>000 0104 721000П320 000</t>
  </si>
  <si>
    <t>000 0104 721000П320 244</t>
  </si>
  <si>
    <t>000 0409 0516001290 240</t>
  </si>
  <si>
    <t>Работы по капитальному ремонту и содержанию объектов уличного освещения на территории сельского поселения "Село Чумикан"</t>
  </si>
  <si>
    <t>Муниципальная программа поддержки гражданских инициатив</t>
  </si>
  <si>
    <t>Капитальный ремонт бани</t>
  </si>
  <si>
    <t>000 0503 9996001551 240</t>
  </si>
  <si>
    <t>Прочие межбюджетные трансферты общего характера</t>
  </si>
  <si>
    <t>000 0503 0000000000 000</t>
  </si>
  <si>
    <t>000 1403 9996001550 000</t>
  </si>
  <si>
    <t>Организация дополнительного профессионального образования лиц, замещающих выборные муниципальные должности, и муниципальных служащих администрации сельского поселения "Село Чумикан"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</si>
</sst>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173" fontId="7" fillId="0" borderId="11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173" fontId="7" fillId="0" borderId="12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173" fontId="6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73" fontId="6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52" applyFont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173" fontId="6" fillId="0" borderId="10" xfId="0" applyNumberFormat="1" applyFont="1" applyFill="1" applyBorder="1" applyAlignment="1">
      <alignment/>
    </xf>
    <xf numFmtId="173" fontId="7" fillId="0" borderId="13" xfId="0" applyNumberFormat="1" applyFont="1" applyBorder="1" applyAlignment="1">
      <alignment horizontal="center" vertical="center" wrapText="1"/>
    </xf>
    <xf numFmtId="173" fontId="7" fillId="0" borderId="14" xfId="0" applyNumberFormat="1" applyFont="1" applyBorder="1" applyAlignment="1">
      <alignment horizontal="center" vertical="center" wrapText="1"/>
    </xf>
    <xf numFmtId="173" fontId="7" fillId="0" borderId="15" xfId="0" applyNumberFormat="1" applyFont="1" applyBorder="1" applyAlignment="1">
      <alignment horizontal="center" vertical="top" wrapText="1"/>
    </xf>
    <xf numFmtId="173" fontId="6" fillId="0" borderId="0" xfId="0" applyNumberFormat="1" applyFont="1" applyAlignment="1">
      <alignment/>
    </xf>
    <xf numFmtId="173" fontId="7" fillId="0" borderId="0" xfId="0" applyNumberFormat="1" applyFont="1" applyBorder="1" applyAlignment="1">
      <alignment/>
    </xf>
    <xf numFmtId="0" fontId="6" fillId="0" borderId="11" xfId="52" applyFont="1" applyBorder="1" applyAlignment="1">
      <alignment wrapText="1"/>
      <protection/>
    </xf>
    <xf numFmtId="0" fontId="6" fillId="0" borderId="11" xfId="52" applyFont="1" applyBorder="1" applyAlignment="1">
      <alignment horizontal="left" wrapText="1"/>
      <protection/>
    </xf>
    <xf numFmtId="0" fontId="6" fillId="0" borderId="15" xfId="52" applyFont="1" applyBorder="1" applyAlignment="1">
      <alignment horizontal="left" wrapText="1"/>
      <protection/>
    </xf>
    <xf numFmtId="0" fontId="7" fillId="0" borderId="15" xfId="52" applyFont="1" applyBorder="1" applyAlignment="1">
      <alignment horizontal="left" wrapText="1"/>
      <protection/>
    </xf>
    <xf numFmtId="0" fontId="6" fillId="0" borderId="15" xfId="52" applyFont="1" applyBorder="1" applyAlignment="1">
      <alignment horizontal="left" wrapText="1"/>
      <protection/>
    </xf>
    <xf numFmtId="0" fontId="6" fillId="0" borderId="12" xfId="52" applyFont="1" applyBorder="1" applyAlignment="1">
      <alignment horizontal="center"/>
      <protection/>
    </xf>
    <xf numFmtId="3" fontId="6" fillId="0" borderId="12" xfId="52" applyNumberFormat="1" applyFont="1" applyBorder="1" applyAlignment="1">
      <alignment horizontal="center"/>
      <protection/>
    </xf>
    <xf numFmtId="0" fontId="7" fillId="0" borderId="12" xfId="52" applyFont="1" applyBorder="1" applyAlignment="1">
      <alignment horizontal="center"/>
      <protection/>
    </xf>
    <xf numFmtId="173" fontId="7" fillId="0" borderId="15" xfId="0" applyNumberFormat="1" applyFont="1" applyBorder="1" applyAlignment="1">
      <alignment vertical="center" wrapText="1"/>
    </xf>
    <xf numFmtId="9" fontId="7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 wrapText="1"/>
    </xf>
    <xf numFmtId="173" fontId="7" fillId="0" borderId="17" xfId="0" applyNumberFormat="1" applyFont="1" applyFill="1" applyBorder="1" applyAlignment="1">
      <alignment horizontal="center" wrapText="1"/>
    </xf>
    <xf numFmtId="9" fontId="7" fillId="0" borderId="18" xfId="0" applyNumberFormat="1" applyFont="1" applyBorder="1" applyAlignment="1">
      <alignment horizontal="center"/>
    </xf>
    <xf numFmtId="49" fontId="9" fillId="33" borderId="19" xfId="0" applyNumberFormat="1" applyFont="1" applyFill="1" applyBorder="1" applyAlignment="1" applyProtection="1">
      <alignment horizontal="left" vertical="top" wrapText="1"/>
      <protection/>
    </xf>
    <xf numFmtId="49" fontId="9" fillId="33" borderId="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3" fontId="7" fillId="0" borderId="20" xfId="0" applyNumberFormat="1" applyFont="1" applyBorder="1" applyAlignment="1">
      <alignment horizontal="center" vertical="center" wrapText="1"/>
    </xf>
    <xf numFmtId="173" fontId="7" fillId="0" borderId="21" xfId="0" applyNumberFormat="1" applyFont="1" applyBorder="1" applyAlignment="1">
      <alignment horizontal="center" vertical="center" wrapText="1"/>
    </xf>
    <xf numFmtId="173" fontId="7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3" fontId="7" fillId="0" borderId="22" xfId="0" applyNumberFormat="1" applyFont="1" applyBorder="1" applyAlignment="1">
      <alignment horizontal="center" vertical="center" wrapText="1"/>
    </xf>
    <xf numFmtId="173" fontId="7" fillId="0" borderId="14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3" fontId="6" fillId="0" borderId="0" xfId="0" applyNumberFormat="1" applyFont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ы 2005 год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showGridLines="0" tabSelected="1" view="pageBreakPreview" zoomScale="75" zoomScaleSheetLayoutView="75" zoomScalePageLayoutView="0" workbookViewId="0" topLeftCell="A13">
      <selection activeCell="D107" sqref="D107"/>
    </sheetView>
  </sheetViews>
  <sheetFormatPr defaultColWidth="9.00390625" defaultRowHeight="12.75"/>
  <cols>
    <col min="1" max="1" width="111.75390625" style="1" customWidth="1"/>
    <col min="2" max="2" width="33.00390625" style="27" customWidth="1"/>
    <col min="3" max="4" width="23.25390625" style="35" customWidth="1"/>
    <col min="5" max="5" width="16.75390625" style="0" customWidth="1"/>
  </cols>
  <sheetData>
    <row r="1" ht="15.75">
      <c r="B1" s="8"/>
    </row>
    <row r="2" spans="1:5" ht="15.75">
      <c r="A2" s="3"/>
      <c r="B2" s="8"/>
      <c r="C2" s="73" t="s">
        <v>84</v>
      </c>
      <c r="D2" s="73"/>
      <c r="E2" s="4"/>
    </row>
    <row r="3" spans="1:5" ht="15.75">
      <c r="A3" s="3"/>
      <c r="B3" s="8"/>
      <c r="C3" s="73" t="s">
        <v>85</v>
      </c>
      <c r="D3" s="73"/>
      <c r="E3" s="4"/>
    </row>
    <row r="4" spans="1:5" ht="15.75" customHeight="1">
      <c r="A4" s="5"/>
      <c r="B4" s="6"/>
      <c r="C4" s="74" t="s">
        <v>169</v>
      </c>
      <c r="D4" s="74"/>
      <c r="E4" s="4"/>
    </row>
    <row r="5" spans="1:5" ht="20.25" customHeight="1">
      <c r="A5" s="75" t="s">
        <v>170</v>
      </c>
      <c r="B5" s="75"/>
      <c r="C5" s="75"/>
      <c r="D5" s="75"/>
      <c r="E5" s="75"/>
    </row>
    <row r="6" spans="1:5" ht="13.5" customHeight="1">
      <c r="A6" s="7"/>
      <c r="B6" s="28"/>
      <c r="C6" s="36"/>
      <c r="D6" s="36"/>
      <c r="E6" s="8" t="s">
        <v>80</v>
      </c>
    </row>
    <row r="7" spans="1:5" ht="13.5" customHeight="1">
      <c r="A7" s="60" t="s">
        <v>0</v>
      </c>
      <c r="B7" s="60" t="s">
        <v>1</v>
      </c>
      <c r="C7" s="63" t="s">
        <v>99</v>
      </c>
      <c r="D7" s="37" t="s">
        <v>16</v>
      </c>
      <c r="E7" s="60" t="s">
        <v>18</v>
      </c>
    </row>
    <row r="8" spans="1:5" ht="9.75" customHeight="1">
      <c r="A8" s="61"/>
      <c r="B8" s="61"/>
      <c r="C8" s="64"/>
      <c r="D8" s="69" t="s">
        <v>171</v>
      </c>
      <c r="E8" s="61"/>
    </row>
    <row r="9" spans="1:5" ht="9.75" customHeight="1">
      <c r="A9" s="61"/>
      <c r="B9" s="61"/>
      <c r="C9" s="64"/>
      <c r="D9" s="69"/>
      <c r="E9" s="61"/>
    </row>
    <row r="10" spans="1:5" ht="48.75" customHeight="1">
      <c r="A10" s="62"/>
      <c r="B10" s="62"/>
      <c r="C10" s="65"/>
      <c r="D10" s="39" t="s">
        <v>17</v>
      </c>
      <c r="E10" s="62"/>
    </row>
    <row r="11" spans="1:5" ht="15.75" customHeight="1">
      <c r="A11" s="9" t="s">
        <v>4</v>
      </c>
      <c r="B11" s="10" t="s">
        <v>19</v>
      </c>
      <c r="C11" s="11">
        <f>C12+C40</f>
        <v>19680</v>
      </c>
      <c r="D11" s="11">
        <f>D12+D40</f>
        <v>15268.93</v>
      </c>
      <c r="E11" s="12">
        <f>D11/C11</f>
        <v>0.7758602642276423</v>
      </c>
    </row>
    <row r="12" spans="1:5" ht="15.75" customHeight="1">
      <c r="A12" s="9" t="s">
        <v>5</v>
      </c>
      <c r="B12" s="10" t="s">
        <v>11</v>
      </c>
      <c r="C12" s="11">
        <f>C13+C21+C25+C32+C35+C37+C16</f>
        <v>3422.4179999999997</v>
      </c>
      <c r="D12" s="11">
        <f>D13+D21+D25+D32+D35+D37+D16</f>
        <v>3439.258</v>
      </c>
      <c r="E12" s="12">
        <f aca="true" t="shared" si="0" ref="E12:E46">D12/C12</f>
        <v>1.0049204977299675</v>
      </c>
    </row>
    <row r="13" spans="1:5" ht="15.75" customHeight="1">
      <c r="A13" s="9" t="s">
        <v>20</v>
      </c>
      <c r="B13" s="10" t="s">
        <v>22</v>
      </c>
      <c r="C13" s="11">
        <f>SUM(C14)</f>
        <v>867.3</v>
      </c>
      <c r="D13" s="11">
        <f>SUM(D14)</f>
        <v>887.688</v>
      </c>
      <c r="E13" s="12">
        <f t="shared" si="0"/>
        <v>1.0235074368730543</v>
      </c>
    </row>
    <row r="14" spans="1:5" ht="15.75" customHeight="1">
      <c r="A14" s="13" t="s">
        <v>21</v>
      </c>
      <c r="B14" s="14" t="s">
        <v>23</v>
      </c>
      <c r="C14" s="15">
        <f>C15</f>
        <v>867.3</v>
      </c>
      <c r="D14" s="15">
        <f>D15</f>
        <v>887.688</v>
      </c>
      <c r="E14" s="16">
        <f t="shared" si="0"/>
        <v>1.0235074368730543</v>
      </c>
    </row>
    <row r="15" spans="1:5" ht="45.75" customHeight="1">
      <c r="A15" s="13" t="s">
        <v>100</v>
      </c>
      <c r="B15" s="14" t="s">
        <v>24</v>
      </c>
      <c r="C15" s="15">
        <v>867.3</v>
      </c>
      <c r="D15" s="15">
        <v>887.688</v>
      </c>
      <c r="E15" s="16">
        <f t="shared" si="0"/>
        <v>1.0235074368730543</v>
      </c>
    </row>
    <row r="16" spans="1:5" s="34" customFormat="1" ht="31.5" customHeight="1">
      <c r="A16" s="31" t="s">
        <v>101</v>
      </c>
      <c r="B16" s="32" t="s">
        <v>90</v>
      </c>
      <c r="C16" s="11">
        <f>SUM(C17:C20)</f>
        <v>401.20000000000005</v>
      </c>
      <c r="D16" s="11">
        <f>SUM(D17:D20)</f>
        <v>401.565</v>
      </c>
      <c r="E16" s="16">
        <f t="shared" si="0"/>
        <v>1.000909770687936</v>
      </c>
    </row>
    <row r="17" spans="1:5" ht="48.75" customHeight="1">
      <c r="A17" s="30" t="s">
        <v>86</v>
      </c>
      <c r="B17" s="33" t="s">
        <v>91</v>
      </c>
      <c r="C17" s="15">
        <v>137.2</v>
      </c>
      <c r="D17" s="15">
        <v>137.278</v>
      </c>
      <c r="E17" s="16">
        <f t="shared" si="0"/>
        <v>1.0005685131195337</v>
      </c>
    </row>
    <row r="18" spans="1:5" ht="51" customHeight="1">
      <c r="A18" s="30" t="s">
        <v>87</v>
      </c>
      <c r="B18" s="33" t="s">
        <v>92</v>
      </c>
      <c r="C18" s="15">
        <v>2.1</v>
      </c>
      <c r="D18" s="15">
        <v>2.095</v>
      </c>
      <c r="E18" s="16">
        <f t="shared" si="0"/>
        <v>0.9976190476190476</v>
      </c>
    </row>
    <row r="19" spans="1:5" ht="50.25" customHeight="1">
      <c r="A19" s="30" t="s">
        <v>88</v>
      </c>
      <c r="B19" s="33" t="s">
        <v>93</v>
      </c>
      <c r="C19" s="15">
        <v>261.3</v>
      </c>
      <c r="D19" s="15">
        <v>282.524</v>
      </c>
      <c r="E19" s="16">
        <f t="shared" si="0"/>
        <v>1.0812246460007653</v>
      </c>
    </row>
    <row r="20" spans="1:5" ht="51" customHeight="1">
      <c r="A20" s="30" t="s">
        <v>89</v>
      </c>
      <c r="B20" s="33" t="s">
        <v>94</v>
      </c>
      <c r="C20" s="15">
        <v>0.6</v>
      </c>
      <c r="D20" s="15">
        <v>-20.332</v>
      </c>
      <c r="E20" s="16">
        <f t="shared" si="0"/>
        <v>-33.88666666666667</v>
      </c>
    </row>
    <row r="21" spans="1:5" ht="15.75" customHeight="1">
      <c r="A21" s="9" t="s">
        <v>102</v>
      </c>
      <c r="B21" s="10" t="s">
        <v>27</v>
      </c>
      <c r="C21" s="11">
        <f>C22+C23+C24</f>
        <v>1133.2</v>
      </c>
      <c r="D21" s="11">
        <f>D22+D23+D24</f>
        <v>1133.069</v>
      </c>
      <c r="E21" s="12">
        <f t="shared" si="0"/>
        <v>0.9998843981644898</v>
      </c>
    </row>
    <row r="22" spans="1:5" ht="16.5" customHeight="1">
      <c r="A22" s="13" t="s">
        <v>82</v>
      </c>
      <c r="B22" s="14" t="s">
        <v>28</v>
      </c>
      <c r="C22" s="15">
        <v>399.2</v>
      </c>
      <c r="D22" s="15">
        <v>399.193</v>
      </c>
      <c r="E22" s="16">
        <f t="shared" si="0"/>
        <v>0.9999824649298598</v>
      </c>
    </row>
    <row r="23" spans="1:5" ht="33" customHeight="1">
      <c r="A23" s="13" t="s">
        <v>83</v>
      </c>
      <c r="B23" s="14" t="s">
        <v>29</v>
      </c>
      <c r="C23" s="15">
        <v>0</v>
      </c>
      <c r="D23" s="15">
        <v>0</v>
      </c>
      <c r="E23" s="16">
        <v>1</v>
      </c>
    </row>
    <row r="24" spans="1:5" ht="15.75" customHeight="1">
      <c r="A24" s="13" t="s">
        <v>25</v>
      </c>
      <c r="B24" s="33" t="s">
        <v>95</v>
      </c>
      <c r="C24" s="15">
        <v>734</v>
      </c>
      <c r="D24" s="15">
        <v>733.876</v>
      </c>
      <c r="E24" s="16">
        <f t="shared" si="0"/>
        <v>0.9998310626702996</v>
      </c>
    </row>
    <row r="25" spans="1:5" ht="15.75" customHeight="1">
      <c r="A25" s="9" t="s">
        <v>26</v>
      </c>
      <c r="B25" s="10" t="s">
        <v>30</v>
      </c>
      <c r="C25" s="11">
        <f>C26+C27+C28+C29</f>
        <v>586.758</v>
      </c>
      <c r="D25" s="11">
        <f>D26+D27+D28+D29</f>
        <v>584.2149999999999</v>
      </c>
      <c r="E25" s="12">
        <f t="shared" si="0"/>
        <v>0.9956660156316571</v>
      </c>
    </row>
    <row r="26" spans="1:5" ht="32.25" customHeight="1">
      <c r="A26" s="42" t="s">
        <v>103</v>
      </c>
      <c r="B26" s="14" t="s">
        <v>31</v>
      </c>
      <c r="C26" s="15">
        <v>176</v>
      </c>
      <c r="D26" s="15">
        <v>175.97</v>
      </c>
      <c r="E26" s="16">
        <f t="shared" si="0"/>
        <v>0.9998295454545455</v>
      </c>
    </row>
    <row r="27" spans="1:5" ht="15.75" customHeight="1">
      <c r="A27" s="42" t="s">
        <v>8</v>
      </c>
      <c r="B27" s="14" t="s">
        <v>32</v>
      </c>
      <c r="C27" s="15">
        <v>65.6</v>
      </c>
      <c r="D27" s="15">
        <v>65.563</v>
      </c>
      <c r="E27" s="16">
        <f t="shared" si="0"/>
        <v>0.9994359756097562</v>
      </c>
    </row>
    <row r="28" spans="1:5" ht="15.75" customHeight="1">
      <c r="A28" s="42" t="s">
        <v>9</v>
      </c>
      <c r="B28" s="14" t="s">
        <v>33</v>
      </c>
      <c r="C28" s="15">
        <v>343.4</v>
      </c>
      <c r="D28" s="15">
        <v>343.382</v>
      </c>
      <c r="E28" s="16">
        <f t="shared" si="0"/>
        <v>0.9999475829935935</v>
      </c>
    </row>
    <row r="29" spans="1:5" ht="15.75" customHeight="1">
      <c r="A29" s="42" t="s">
        <v>6</v>
      </c>
      <c r="B29" s="14" t="s">
        <v>34</v>
      </c>
      <c r="C29" s="15">
        <f>C30+C31</f>
        <v>1.758</v>
      </c>
      <c r="D29" s="15">
        <f>D30+D31</f>
        <v>-0.7</v>
      </c>
      <c r="E29" s="16">
        <f t="shared" si="0"/>
        <v>-0.39817974971558584</v>
      </c>
    </row>
    <row r="30" spans="1:5" ht="35.25" customHeight="1">
      <c r="A30" s="42" t="s">
        <v>104</v>
      </c>
      <c r="B30" s="33" t="s">
        <v>130</v>
      </c>
      <c r="C30" s="15">
        <v>0.938</v>
      </c>
      <c r="D30" s="15">
        <v>-1.51</v>
      </c>
      <c r="E30" s="16">
        <f>D30/C30</f>
        <v>-1.6098081023454158</v>
      </c>
    </row>
    <row r="31" spans="1:5" ht="35.25" customHeight="1">
      <c r="A31" s="42" t="s">
        <v>105</v>
      </c>
      <c r="B31" s="33" t="s">
        <v>131</v>
      </c>
      <c r="C31" s="15">
        <v>0.82</v>
      </c>
      <c r="D31" s="15">
        <v>0.81</v>
      </c>
      <c r="E31" s="16">
        <f t="shared" si="0"/>
        <v>0.9878048780487806</v>
      </c>
    </row>
    <row r="32" spans="1:5" ht="15.75" customHeight="1">
      <c r="A32" s="9" t="s">
        <v>35</v>
      </c>
      <c r="B32" s="10" t="s">
        <v>36</v>
      </c>
      <c r="C32" s="11">
        <f>SUM(C33:C34)</f>
        <v>431.96000000000004</v>
      </c>
      <c r="D32" s="11">
        <f>SUM(D33:D34)</f>
        <v>431.721</v>
      </c>
      <c r="E32" s="12">
        <f t="shared" si="0"/>
        <v>0.9994467080285211</v>
      </c>
    </row>
    <row r="33" spans="1:5" ht="50.25" customHeight="1">
      <c r="A33" s="43" t="s">
        <v>106</v>
      </c>
      <c r="B33" s="14" t="s">
        <v>37</v>
      </c>
      <c r="C33" s="15">
        <v>255</v>
      </c>
      <c r="D33" s="15">
        <v>254.917</v>
      </c>
      <c r="E33" s="16">
        <f t="shared" si="0"/>
        <v>0.9996745098039216</v>
      </c>
    </row>
    <row r="34" spans="1:5" ht="47.25" customHeight="1">
      <c r="A34" s="44" t="s">
        <v>107</v>
      </c>
      <c r="B34" s="14" t="s">
        <v>38</v>
      </c>
      <c r="C34" s="15">
        <v>176.96</v>
      </c>
      <c r="D34" s="15">
        <v>176.804</v>
      </c>
      <c r="E34" s="16">
        <f>D34/C34</f>
        <v>0.9991184448462929</v>
      </c>
    </row>
    <row r="35" spans="1:5" ht="18" customHeight="1">
      <c r="A35" s="45" t="s">
        <v>108</v>
      </c>
      <c r="B35" s="10" t="s">
        <v>44</v>
      </c>
      <c r="C35" s="11">
        <f>C36</f>
        <v>2</v>
      </c>
      <c r="D35" s="11">
        <f>D36</f>
        <v>1</v>
      </c>
      <c r="E35" s="12">
        <f t="shared" si="0"/>
        <v>0.5</v>
      </c>
    </row>
    <row r="36" spans="1:5" ht="18" customHeight="1">
      <c r="A36" s="44" t="s">
        <v>109</v>
      </c>
      <c r="B36" s="14" t="s">
        <v>43</v>
      </c>
      <c r="C36" s="15">
        <v>2</v>
      </c>
      <c r="D36" s="15">
        <v>1</v>
      </c>
      <c r="E36" s="16">
        <f t="shared" si="0"/>
        <v>0.5</v>
      </c>
    </row>
    <row r="37" spans="1:5" ht="15.75" customHeight="1">
      <c r="A37" s="9" t="s">
        <v>39</v>
      </c>
      <c r="B37" s="10" t="s">
        <v>42</v>
      </c>
      <c r="C37" s="11">
        <f>C38+C39</f>
        <v>0</v>
      </c>
      <c r="D37" s="11">
        <v>0</v>
      </c>
      <c r="E37" s="12">
        <v>1</v>
      </c>
    </row>
    <row r="38" spans="1:5" ht="18" customHeight="1">
      <c r="A38" s="13" t="s">
        <v>111</v>
      </c>
      <c r="B38" s="14" t="s">
        <v>41</v>
      </c>
      <c r="C38" s="15">
        <v>0</v>
      </c>
      <c r="D38" s="15">
        <v>0</v>
      </c>
      <c r="E38" s="16">
        <v>1</v>
      </c>
    </row>
    <row r="39" spans="1:5" ht="15.75" customHeight="1">
      <c r="A39" s="13" t="s">
        <v>110</v>
      </c>
      <c r="B39" s="14" t="s">
        <v>45</v>
      </c>
      <c r="C39" s="15">
        <v>0</v>
      </c>
      <c r="D39" s="15">
        <v>0</v>
      </c>
      <c r="E39" s="16">
        <v>1</v>
      </c>
    </row>
    <row r="40" spans="1:5" ht="15.75" customHeight="1">
      <c r="A40" s="9" t="s">
        <v>40</v>
      </c>
      <c r="B40" s="10" t="s">
        <v>47</v>
      </c>
      <c r="C40" s="11">
        <f>C41+C47</f>
        <v>16257.582000000002</v>
      </c>
      <c r="D40" s="11">
        <f>D41+D47</f>
        <v>11829.672</v>
      </c>
      <c r="E40" s="12">
        <f>D40/C40</f>
        <v>0.7276403096106173</v>
      </c>
    </row>
    <row r="41" spans="1:5" ht="18.75" customHeight="1">
      <c r="A41" s="9" t="s">
        <v>46</v>
      </c>
      <c r="B41" s="10" t="s">
        <v>48</v>
      </c>
      <c r="C41" s="11">
        <f>C42+C43+C45+C44+C46</f>
        <v>16257.582000000002</v>
      </c>
      <c r="D41" s="11">
        <f>D42+D43+D45+D44+D46</f>
        <v>11829.672</v>
      </c>
      <c r="E41" s="12">
        <f t="shared" si="0"/>
        <v>0.7276403096106173</v>
      </c>
    </row>
    <row r="42" spans="1:5" ht="18.75" customHeight="1">
      <c r="A42" s="44" t="s">
        <v>112</v>
      </c>
      <c r="B42" s="14" t="s">
        <v>49</v>
      </c>
      <c r="C42" s="15">
        <v>8842.5</v>
      </c>
      <c r="D42" s="15">
        <v>8842.5</v>
      </c>
      <c r="E42" s="16">
        <f t="shared" si="0"/>
        <v>1</v>
      </c>
    </row>
    <row r="43" spans="1:5" ht="17.25" customHeight="1">
      <c r="A43" s="46" t="s">
        <v>113</v>
      </c>
      <c r="B43" s="47" t="s">
        <v>118</v>
      </c>
      <c r="C43" s="15">
        <v>1222.53</v>
      </c>
      <c r="D43" s="15">
        <v>1222.53</v>
      </c>
      <c r="E43" s="16">
        <f t="shared" si="0"/>
        <v>1</v>
      </c>
    </row>
    <row r="44" spans="1:5" ht="33" customHeight="1">
      <c r="A44" s="44" t="s">
        <v>114</v>
      </c>
      <c r="B44" s="48" t="s">
        <v>50</v>
      </c>
      <c r="C44" s="15">
        <v>153.81</v>
      </c>
      <c r="D44" s="15">
        <v>153.81</v>
      </c>
      <c r="E44" s="16">
        <f t="shared" si="0"/>
        <v>1</v>
      </c>
    </row>
    <row r="45" spans="1:5" ht="32.25" customHeight="1">
      <c r="A45" s="44" t="s">
        <v>115</v>
      </c>
      <c r="B45" s="47" t="s">
        <v>78</v>
      </c>
      <c r="C45" s="15">
        <v>2.2</v>
      </c>
      <c r="D45" s="15">
        <v>2.2</v>
      </c>
      <c r="E45" s="16">
        <f t="shared" si="0"/>
        <v>1</v>
      </c>
    </row>
    <row r="46" spans="1:5" ht="17.25" customHeight="1">
      <c r="A46" s="44" t="s">
        <v>116</v>
      </c>
      <c r="B46" s="47" t="s">
        <v>119</v>
      </c>
      <c r="C46" s="15">
        <v>6036.542</v>
      </c>
      <c r="D46" s="15">
        <v>1608.632</v>
      </c>
      <c r="E46" s="16">
        <f t="shared" si="0"/>
        <v>0.2664823668915084</v>
      </c>
    </row>
    <row r="47" spans="1:5" ht="21.75" customHeight="1">
      <c r="A47" s="45" t="s">
        <v>117</v>
      </c>
      <c r="B47" s="49" t="s">
        <v>120</v>
      </c>
      <c r="C47" s="11">
        <v>0</v>
      </c>
      <c r="D47" s="11">
        <v>0</v>
      </c>
      <c r="E47" s="12">
        <v>1</v>
      </c>
    </row>
    <row r="48" spans="1:5" ht="15.75" hidden="1">
      <c r="A48" s="17"/>
      <c r="B48" s="8"/>
      <c r="C48" s="40"/>
      <c r="D48" s="40"/>
      <c r="E48" s="18"/>
    </row>
    <row r="49" spans="1:5" ht="15.75">
      <c r="A49" s="17"/>
      <c r="B49" s="19" t="s">
        <v>52</v>
      </c>
      <c r="C49" s="41"/>
      <c r="D49" s="41"/>
      <c r="E49" s="8" t="s">
        <v>80</v>
      </c>
    </row>
    <row r="50" spans="1:5" ht="15.75">
      <c r="A50" s="66" t="s">
        <v>51</v>
      </c>
      <c r="B50" s="67" t="s">
        <v>53</v>
      </c>
      <c r="C50" s="68" t="s">
        <v>99</v>
      </c>
      <c r="D50" s="37" t="s">
        <v>16</v>
      </c>
      <c r="E50" s="60" t="s">
        <v>18</v>
      </c>
    </row>
    <row r="51" spans="1:5" ht="12.75" customHeight="1">
      <c r="A51" s="66"/>
      <c r="B51" s="67"/>
      <c r="C51" s="68"/>
      <c r="D51" s="69" t="s">
        <v>172</v>
      </c>
      <c r="E51" s="61"/>
    </row>
    <row r="52" spans="1:5" ht="12.75" customHeight="1">
      <c r="A52" s="66"/>
      <c r="B52" s="67"/>
      <c r="C52" s="68"/>
      <c r="D52" s="69"/>
      <c r="E52" s="61"/>
    </row>
    <row r="53" spans="1:5" ht="15.75">
      <c r="A53" s="66"/>
      <c r="B53" s="67"/>
      <c r="C53" s="68"/>
      <c r="D53" s="38" t="s">
        <v>17</v>
      </c>
      <c r="E53" s="61"/>
    </row>
    <row r="54" spans="1:5" ht="24" customHeight="1">
      <c r="A54" s="66"/>
      <c r="B54" s="67"/>
      <c r="C54" s="68"/>
      <c r="D54" s="50"/>
      <c r="E54" s="62"/>
    </row>
    <row r="55" spans="1:5" ht="18.75" customHeight="1">
      <c r="A55" s="9" t="s">
        <v>54</v>
      </c>
      <c r="B55" s="10" t="s">
        <v>55</v>
      </c>
      <c r="C55" s="20">
        <f>C56+C62+C66+C58+C60</f>
        <v>5750.48</v>
      </c>
      <c r="D55" s="20">
        <f>D56+D62+D66+D58+D60</f>
        <v>5749.130999999999</v>
      </c>
      <c r="E55" s="51">
        <f>D55/C55</f>
        <v>0.999765410887439</v>
      </c>
    </row>
    <row r="56" spans="1:5" ht="18.75" customHeight="1">
      <c r="A56" s="13" t="s">
        <v>56</v>
      </c>
      <c r="B56" s="14" t="s">
        <v>121</v>
      </c>
      <c r="C56" s="15">
        <f>C57</f>
        <v>983</v>
      </c>
      <c r="D56" s="15">
        <f>D57</f>
        <v>982.583</v>
      </c>
      <c r="E56" s="22">
        <f>D56/C56</f>
        <v>0.9995757884028484</v>
      </c>
    </row>
    <row r="57" spans="1:5" ht="18.75" customHeight="1">
      <c r="A57" s="13" t="s">
        <v>57</v>
      </c>
      <c r="B57" s="14" t="s">
        <v>133</v>
      </c>
      <c r="C57" s="15">
        <v>983</v>
      </c>
      <c r="D57" s="15">
        <v>982.583</v>
      </c>
      <c r="E57" s="22">
        <f>D57/C57</f>
        <v>0.9995757884028484</v>
      </c>
    </row>
    <row r="58" spans="1:5" ht="63.75" customHeight="1">
      <c r="A58" s="13" t="s">
        <v>175</v>
      </c>
      <c r="B58" s="14" t="s">
        <v>173</v>
      </c>
      <c r="C58" s="15">
        <f>C59</f>
        <v>89.88</v>
      </c>
      <c r="D58" s="15">
        <f>D59</f>
        <v>89.88</v>
      </c>
      <c r="E58" s="22">
        <f aca="true" t="shared" si="1" ref="E58:E100">D58/C58</f>
        <v>1</v>
      </c>
    </row>
    <row r="59" spans="1:5" ht="35.25" customHeight="1">
      <c r="A59" s="13" t="s">
        <v>188</v>
      </c>
      <c r="B59" s="14" t="s">
        <v>174</v>
      </c>
      <c r="C59" s="15">
        <v>89.88</v>
      </c>
      <c r="D59" s="15">
        <v>89.88</v>
      </c>
      <c r="E59" s="22">
        <f t="shared" si="1"/>
        <v>1</v>
      </c>
    </row>
    <row r="60" spans="1:5" ht="20.25" customHeight="1">
      <c r="A60" s="52" t="s">
        <v>177</v>
      </c>
      <c r="B60" s="14" t="s">
        <v>178</v>
      </c>
      <c r="C60" s="15">
        <f>C61</f>
        <v>2.2</v>
      </c>
      <c r="D60" s="15">
        <f>D61</f>
        <v>2.2</v>
      </c>
      <c r="E60" s="22">
        <f t="shared" si="1"/>
        <v>1</v>
      </c>
    </row>
    <row r="61" spans="1:5" ht="19.5" customHeight="1">
      <c r="A61" s="52" t="s">
        <v>97</v>
      </c>
      <c r="B61" s="14" t="s">
        <v>179</v>
      </c>
      <c r="C61" s="15">
        <v>2.2</v>
      </c>
      <c r="D61" s="15">
        <v>2.2</v>
      </c>
      <c r="E61" s="22">
        <f t="shared" si="1"/>
        <v>1</v>
      </c>
    </row>
    <row r="62" spans="1:5" ht="18" customHeight="1">
      <c r="A62" s="13" t="s">
        <v>58</v>
      </c>
      <c r="B62" s="14" t="s">
        <v>176</v>
      </c>
      <c r="C62" s="15">
        <f>SUM(C63:C65)</f>
        <v>4554.4</v>
      </c>
      <c r="D62" s="15">
        <f>SUM(D63:D65)</f>
        <v>4553.468</v>
      </c>
      <c r="E62" s="22">
        <f>D62/C62</f>
        <v>0.999795362726155</v>
      </c>
    </row>
    <row r="63" spans="1:5" ht="32.25" customHeight="1">
      <c r="A63" s="13" t="s">
        <v>132</v>
      </c>
      <c r="B63" s="14" t="s">
        <v>134</v>
      </c>
      <c r="C63" s="15">
        <v>3289.2</v>
      </c>
      <c r="D63" s="15">
        <v>3288.374</v>
      </c>
      <c r="E63" s="22">
        <f t="shared" si="1"/>
        <v>0.9997488751064089</v>
      </c>
    </row>
    <row r="64" spans="1:5" ht="20.25" customHeight="1">
      <c r="A64" s="13" t="s">
        <v>97</v>
      </c>
      <c r="B64" s="14" t="s">
        <v>135</v>
      </c>
      <c r="C64" s="15">
        <v>1263</v>
      </c>
      <c r="D64" s="15">
        <v>1262.916</v>
      </c>
      <c r="E64" s="22">
        <f t="shared" si="1"/>
        <v>0.9999334916864607</v>
      </c>
    </row>
    <row r="65" spans="1:5" ht="18.75" customHeight="1">
      <c r="A65" s="13" t="s">
        <v>122</v>
      </c>
      <c r="B65" s="14" t="s">
        <v>136</v>
      </c>
      <c r="C65" s="15">
        <v>2.2</v>
      </c>
      <c r="D65" s="15">
        <v>2.178</v>
      </c>
      <c r="E65" s="22">
        <f t="shared" si="1"/>
        <v>0.9899999999999999</v>
      </c>
    </row>
    <row r="66" spans="1:5" ht="18.75" customHeight="1">
      <c r="A66" s="13" t="s">
        <v>14</v>
      </c>
      <c r="B66" s="14" t="s">
        <v>137</v>
      </c>
      <c r="C66" s="15">
        <v>121</v>
      </c>
      <c r="D66" s="15">
        <v>121</v>
      </c>
      <c r="E66" s="22">
        <f t="shared" si="1"/>
        <v>1</v>
      </c>
    </row>
    <row r="67" spans="1:5" ht="18.75" customHeight="1">
      <c r="A67" s="9" t="s">
        <v>81</v>
      </c>
      <c r="B67" s="10" t="s">
        <v>123</v>
      </c>
      <c r="C67" s="11">
        <f>C68</f>
        <v>153.81</v>
      </c>
      <c r="D67" s="11">
        <f>D68</f>
        <v>153.81</v>
      </c>
      <c r="E67" s="21">
        <f t="shared" si="1"/>
        <v>1</v>
      </c>
    </row>
    <row r="68" spans="1:5" ht="18.75" customHeight="1">
      <c r="A68" s="13" t="s">
        <v>59</v>
      </c>
      <c r="B68" s="14" t="s">
        <v>124</v>
      </c>
      <c r="C68" s="15">
        <v>153.81</v>
      </c>
      <c r="D68" s="15">
        <v>153.81</v>
      </c>
      <c r="E68" s="22">
        <f t="shared" si="1"/>
        <v>1</v>
      </c>
    </row>
    <row r="69" spans="1:5" ht="18.75" customHeight="1">
      <c r="A69" s="9" t="s">
        <v>13</v>
      </c>
      <c r="B69" s="10" t="s">
        <v>129</v>
      </c>
      <c r="C69" s="11">
        <f>SUM(C70:C71)</f>
        <v>206.8</v>
      </c>
      <c r="D69" s="11">
        <f>SUM(D70:D71)</f>
        <v>200.085</v>
      </c>
      <c r="E69" s="21">
        <f t="shared" si="1"/>
        <v>0.9675290135396518</v>
      </c>
    </row>
    <row r="70" spans="1:5" ht="21" customHeight="1">
      <c r="A70" s="13" t="s">
        <v>125</v>
      </c>
      <c r="B70" s="14" t="s">
        <v>128</v>
      </c>
      <c r="C70" s="15">
        <v>201.8</v>
      </c>
      <c r="D70" s="15">
        <v>200.085</v>
      </c>
      <c r="E70" s="22">
        <f t="shared" si="1"/>
        <v>0.9915014866204163</v>
      </c>
    </row>
    <row r="71" spans="1:5" ht="20.25" customHeight="1">
      <c r="A71" s="52" t="s">
        <v>126</v>
      </c>
      <c r="B71" s="14" t="s">
        <v>127</v>
      </c>
      <c r="C71" s="15">
        <v>5</v>
      </c>
      <c r="D71" s="15">
        <v>0</v>
      </c>
      <c r="E71" s="22">
        <f t="shared" si="1"/>
        <v>0</v>
      </c>
    </row>
    <row r="72" spans="1:5" ht="16.5" customHeight="1">
      <c r="A72" s="9" t="s">
        <v>12</v>
      </c>
      <c r="B72" s="10" t="s">
        <v>138</v>
      </c>
      <c r="C72" s="11">
        <f>C73</f>
        <v>3328.94</v>
      </c>
      <c r="D72" s="11">
        <f>D73</f>
        <v>3328.3129999999996</v>
      </c>
      <c r="E72" s="21">
        <f t="shared" si="1"/>
        <v>0.9998116517570156</v>
      </c>
    </row>
    <row r="73" spans="1:5" ht="17.25" customHeight="1">
      <c r="A73" s="13" t="s">
        <v>79</v>
      </c>
      <c r="B73" s="14" t="s">
        <v>139</v>
      </c>
      <c r="C73" s="23">
        <f>SUM(C74:C77)</f>
        <v>3328.94</v>
      </c>
      <c r="D73" s="23">
        <f>SUM(D74:D77)</f>
        <v>3328.3129999999996</v>
      </c>
      <c r="E73" s="22">
        <f t="shared" si="1"/>
        <v>0.9998116517570156</v>
      </c>
    </row>
    <row r="74" spans="1:5" ht="21" customHeight="1">
      <c r="A74" s="13" t="s">
        <v>140</v>
      </c>
      <c r="B74" s="14" t="s">
        <v>141</v>
      </c>
      <c r="C74" s="23">
        <v>1132.65</v>
      </c>
      <c r="D74" s="23">
        <v>1132.65</v>
      </c>
      <c r="E74" s="22">
        <f t="shared" si="1"/>
        <v>1</v>
      </c>
    </row>
    <row r="75" spans="1:5" ht="31.5" customHeight="1">
      <c r="A75" s="13" t="s">
        <v>181</v>
      </c>
      <c r="B75" s="14" t="s">
        <v>180</v>
      </c>
      <c r="C75" s="23">
        <v>1039.88</v>
      </c>
      <c r="D75" s="23">
        <v>1039.881</v>
      </c>
      <c r="E75" s="22">
        <f t="shared" si="1"/>
        <v>1.000000961649421</v>
      </c>
    </row>
    <row r="76" spans="1:5" ht="21" customHeight="1">
      <c r="A76" s="13" t="s">
        <v>15</v>
      </c>
      <c r="B76" s="14" t="s">
        <v>142</v>
      </c>
      <c r="C76" s="23">
        <v>920.71</v>
      </c>
      <c r="D76" s="23">
        <v>920.35</v>
      </c>
      <c r="E76" s="22">
        <f t="shared" si="1"/>
        <v>0.9996089974041772</v>
      </c>
    </row>
    <row r="77" spans="1:5" ht="21" customHeight="1">
      <c r="A77" s="13" t="s">
        <v>96</v>
      </c>
      <c r="B77" s="14" t="s">
        <v>143</v>
      </c>
      <c r="C77" s="23">
        <v>235.7</v>
      </c>
      <c r="D77" s="23">
        <v>235.432</v>
      </c>
      <c r="E77" s="22">
        <f t="shared" si="1"/>
        <v>0.9988629613915995</v>
      </c>
    </row>
    <row r="78" spans="1:5" ht="21" customHeight="1">
      <c r="A78" s="9" t="s">
        <v>7</v>
      </c>
      <c r="B78" s="10" t="s">
        <v>144</v>
      </c>
      <c r="C78" s="11">
        <f>C79+C81</f>
        <v>5223.280000000001</v>
      </c>
      <c r="D78" s="11">
        <f>D79+D81</f>
        <v>794.942</v>
      </c>
      <c r="E78" s="21">
        <f t="shared" si="1"/>
        <v>0.1521921091727803</v>
      </c>
    </row>
    <row r="79" spans="1:5" ht="21" customHeight="1">
      <c r="A79" s="13" t="s">
        <v>98</v>
      </c>
      <c r="B79" s="14" t="s">
        <v>145</v>
      </c>
      <c r="C79" s="15">
        <f>C80</f>
        <v>242.1</v>
      </c>
      <c r="D79" s="15">
        <f>D80</f>
        <v>242.028</v>
      </c>
      <c r="E79" s="22">
        <f t="shared" si="1"/>
        <v>0.9997026022304832</v>
      </c>
    </row>
    <row r="80" spans="1:5" ht="21" customHeight="1">
      <c r="A80" s="13" t="s">
        <v>148</v>
      </c>
      <c r="B80" s="14" t="s">
        <v>146</v>
      </c>
      <c r="C80" s="15">
        <v>242.1</v>
      </c>
      <c r="D80" s="15">
        <v>242.028</v>
      </c>
      <c r="E80" s="22">
        <f t="shared" si="1"/>
        <v>0.9997026022304832</v>
      </c>
    </row>
    <row r="81" spans="1:8" ht="21" customHeight="1">
      <c r="A81" s="13" t="s">
        <v>10</v>
      </c>
      <c r="B81" s="14" t="s">
        <v>186</v>
      </c>
      <c r="C81" s="15">
        <f>SUM(C82:C84)</f>
        <v>4981.18</v>
      </c>
      <c r="D81" s="15">
        <f>SUM(D82:D84)</f>
        <v>552.914</v>
      </c>
      <c r="E81" s="22">
        <f t="shared" si="1"/>
        <v>0.11100060628204561</v>
      </c>
      <c r="H81" s="2"/>
    </row>
    <row r="82" spans="1:8" ht="21" customHeight="1">
      <c r="A82" s="13" t="s">
        <v>149</v>
      </c>
      <c r="B82" s="14" t="s">
        <v>147</v>
      </c>
      <c r="C82" s="15">
        <v>524</v>
      </c>
      <c r="D82" s="15">
        <v>523.914</v>
      </c>
      <c r="E82" s="22">
        <f t="shared" si="1"/>
        <v>0.9998358778625954</v>
      </c>
      <c r="H82" s="2"/>
    </row>
    <row r="83" spans="1:8" ht="21" customHeight="1">
      <c r="A83" s="13" t="s">
        <v>182</v>
      </c>
      <c r="B83" s="14" t="s">
        <v>150</v>
      </c>
      <c r="C83" s="15">
        <v>29</v>
      </c>
      <c r="D83" s="15">
        <v>29</v>
      </c>
      <c r="E83" s="22">
        <f t="shared" si="1"/>
        <v>1</v>
      </c>
      <c r="H83" s="2"/>
    </row>
    <row r="84" spans="1:8" ht="21" customHeight="1">
      <c r="A84" s="13" t="s">
        <v>183</v>
      </c>
      <c r="B84" s="14" t="s">
        <v>184</v>
      </c>
      <c r="C84" s="15">
        <v>4428.18</v>
      </c>
      <c r="D84" s="15">
        <v>0</v>
      </c>
      <c r="E84" s="22">
        <f t="shared" si="1"/>
        <v>0</v>
      </c>
      <c r="H84" s="2"/>
    </row>
    <row r="85" spans="1:5" ht="21" customHeight="1">
      <c r="A85" s="9" t="s">
        <v>60</v>
      </c>
      <c r="B85" s="10" t="s">
        <v>162</v>
      </c>
      <c r="C85" s="11">
        <f>C86</f>
        <v>4389.99</v>
      </c>
      <c r="D85" s="11">
        <f>D86</f>
        <v>4389.504</v>
      </c>
      <c r="E85" s="21">
        <f t="shared" si="1"/>
        <v>0.9998892935974798</v>
      </c>
    </row>
    <row r="86" spans="1:5" ht="21" customHeight="1">
      <c r="A86" s="13" t="s">
        <v>3</v>
      </c>
      <c r="B86" s="14" t="s">
        <v>161</v>
      </c>
      <c r="C86" s="15">
        <f>SUM(C87:C92)</f>
        <v>4389.99</v>
      </c>
      <c r="D86" s="15">
        <f>SUM(D87:D92)</f>
        <v>4389.504</v>
      </c>
      <c r="E86" s="22">
        <f t="shared" si="1"/>
        <v>0.9998892935974798</v>
      </c>
    </row>
    <row r="87" spans="1:5" ht="21" customHeight="1">
      <c r="A87" s="52" t="s">
        <v>156</v>
      </c>
      <c r="B87" s="14" t="s">
        <v>160</v>
      </c>
      <c r="C87" s="15">
        <v>949.05</v>
      </c>
      <c r="D87" s="15">
        <v>949.048</v>
      </c>
      <c r="E87" s="22">
        <f t="shared" si="1"/>
        <v>0.9999978926294716</v>
      </c>
    </row>
    <row r="88" spans="1:5" ht="21" customHeight="1">
      <c r="A88" s="57" t="s">
        <v>157</v>
      </c>
      <c r="B88" s="14" t="s">
        <v>165</v>
      </c>
      <c r="C88" s="15">
        <v>48</v>
      </c>
      <c r="D88" s="15">
        <v>47.85</v>
      </c>
      <c r="E88" s="22">
        <f t="shared" si="1"/>
        <v>0.9968750000000001</v>
      </c>
    </row>
    <row r="89" spans="1:5" ht="21" customHeight="1">
      <c r="A89" s="58" t="s">
        <v>158</v>
      </c>
      <c r="B89" s="14" t="s">
        <v>164</v>
      </c>
      <c r="C89" s="15">
        <v>72.5</v>
      </c>
      <c r="D89" s="15">
        <v>72.315</v>
      </c>
      <c r="E89" s="22">
        <f t="shared" si="1"/>
        <v>0.997448275862069</v>
      </c>
    </row>
    <row r="90" spans="1:5" ht="21" customHeight="1">
      <c r="A90" s="52" t="s">
        <v>97</v>
      </c>
      <c r="B90" s="14" t="s">
        <v>163</v>
      </c>
      <c r="C90" s="15">
        <v>669.25</v>
      </c>
      <c r="D90" s="15">
        <v>669.249</v>
      </c>
      <c r="E90" s="22">
        <f t="shared" si="1"/>
        <v>0.9999985057900636</v>
      </c>
    </row>
    <row r="91" spans="1:5" ht="21" customHeight="1">
      <c r="A91" s="59" t="s">
        <v>122</v>
      </c>
      <c r="B91" s="14" t="s">
        <v>166</v>
      </c>
      <c r="C91" s="15">
        <v>19.3</v>
      </c>
      <c r="D91" s="15">
        <v>19.152</v>
      </c>
      <c r="E91" s="22">
        <f t="shared" si="1"/>
        <v>0.9923316062176166</v>
      </c>
    </row>
    <row r="92" spans="1:5" ht="21" customHeight="1">
      <c r="A92" s="52" t="s">
        <v>159</v>
      </c>
      <c r="B92" s="14" t="s">
        <v>167</v>
      </c>
      <c r="C92" s="15">
        <v>2631.89</v>
      </c>
      <c r="D92" s="15">
        <v>2631.89</v>
      </c>
      <c r="E92" s="22">
        <f t="shared" si="1"/>
        <v>1</v>
      </c>
    </row>
    <row r="93" spans="1:5" ht="16.5" customHeight="1">
      <c r="A93" s="9" t="s">
        <v>61</v>
      </c>
      <c r="B93" s="10" t="s">
        <v>64</v>
      </c>
      <c r="C93" s="11">
        <f>C94</f>
        <v>686.7</v>
      </c>
      <c r="D93" s="11">
        <f>D94</f>
        <v>686.638</v>
      </c>
      <c r="E93" s="21">
        <f t="shared" si="1"/>
        <v>0.9999097131207223</v>
      </c>
    </row>
    <row r="94" spans="1:5" ht="21" customHeight="1">
      <c r="A94" s="13" t="s">
        <v>62</v>
      </c>
      <c r="B94" s="14" t="s">
        <v>65</v>
      </c>
      <c r="C94" s="15">
        <f>C95</f>
        <v>686.7</v>
      </c>
      <c r="D94" s="15">
        <f>D95</f>
        <v>686.638</v>
      </c>
      <c r="E94" s="22">
        <f t="shared" si="1"/>
        <v>0.9999097131207223</v>
      </c>
    </row>
    <row r="95" spans="1:5" ht="21" customHeight="1">
      <c r="A95" s="13" t="s">
        <v>168</v>
      </c>
      <c r="B95" s="14" t="s">
        <v>151</v>
      </c>
      <c r="C95" s="15">
        <v>686.7</v>
      </c>
      <c r="D95" s="15">
        <v>686.638</v>
      </c>
      <c r="E95" s="22">
        <f t="shared" si="1"/>
        <v>0.9999097131207223</v>
      </c>
    </row>
    <row r="96" spans="1:5" ht="21" customHeight="1">
      <c r="A96" s="9" t="s">
        <v>152</v>
      </c>
      <c r="B96" s="10" t="s">
        <v>154</v>
      </c>
      <c r="C96" s="11">
        <f>C97</f>
        <v>5</v>
      </c>
      <c r="D96" s="11">
        <f>D97</f>
        <v>5</v>
      </c>
      <c r="E96" s="21">
        <f>D96/C96</f>
        <v>1</v>
      </c>
    </row>
    <row r="97" spans="1:5" ht="21" customHeight="1">
      <c r="A97" s="13" t="s">
        <v>153</v>
      </c>
      <c r="B97" s="14" t="s">
        <v>155</v>
      </c>
      <c r="C97" s="15">
        <v>5</v>
      </c>
      <c r="D97" s="15">
        <v>5</v>
      </c>
      <c r="E97" s="22">
        <f t="shared" si="1"/>
        <v>1</v>
      </c>
    </row>
    <row r="98" spans="1:5" s="34" customFormat="1" ht="21" customHeight="1">
      <c r="A98" s="76" t="s">
        <v>185</v>
      </c>
      <c r="B98" s="10" t="s">
        <v>187</v>
      </c>
      <c r="C98" s="11">
        <f>C99</f>
        <v>7</v>
      </c>
      <c r="D98" s="11">
        <f>D99</f>
        <v>7</v>
      </c>
      <c r="E98" s="21">
        <f t="shared" si="1"/>
        <v>1</v>
      </c>
    </row>
    <row r="99" spans="1:5" ht="21" customHeight="1">
      <c r="A99" s="52" t="s">
        <v>159</v>
      </c>
      <c r="B99" s="14" t="s">
        <v>187</v>
      </c>
      <c r="C99" s="15">
        <v>7</v>
      </c>
      <c r="D99" s="15">
        <v>7</v>
      </c>
      <c r="E99" s="22">
        <f t="shared" si="1"/>
        <v>1</v>
      </c>
    </row>
    <row r="100" spans="1:5" ht="16.5" thickBot="1">
      <c r="A100" s="53" t="s">
        <v>63</v>
      </c>
      <c r="B100" s="54" t="s">
        <v>66</v>
      </c>
      <c r="C100" s="55">
        <f>C55+C67+C69+C72+C78+C85+C93+C96+C98</f>
        <v>19752.000000000004</v>
      </c>
      <c r="D100" s="55">
        <f>D55+D67+D69+D72+D78+D85+D93+D96+D98</f>
        <v>15314.423</v>
      </c>
      <c r="E100" s="56">
        <f t="shared" si="1"/>
        <v>0.7753353078169298</v>
      </c>
    </row>
    <row r="101" spans="1:5" ht="15.75">
      <c r="A101" s="3"/>
      <c r="B101" s="8"/>
      <c r="C101" s="40"/>
      <c r="D101" s="40"/>
      <c r="E101" s="4"/>
    </row>
    <row r="102" spans="1:5" ht="13.5" customHeight="1">
      <c r="A102" s="60" t="s">
        <v>0</v>
      </c>
      <c r="B102" s="70" t="s">
        <v>68</v>
      </c>
      <c r="C102" s="63" t="s">
        <v>67</v>
      </c>
      <c r="D102" s="63" t="s">
        <v>2</v>
      </c>
      <c r="E102" s="60"/>
    </row>
    <row r="103" spans="1:5" ht="9.75" customHeight="1">
      <c r="A103" s="61"/>
      <c r="B103" s="71"/>
      <c r="C103" s="64"/>
      <c r="D103" s="64"/>
      <c r="E103" s="61"/>
    </row>
    <row r="104" spans="1:5" ht="9.75" customHeight="1">
      <c r="A104" s="61"/>
      <c r="B104" s="71"/>
      <c r="C104" s="64"/>
      <c r="D104" s="64"/>
      <c r="E104" s="61"/>
    </row>
    <row r="105" spans="1:5" ht="9.75" customHeight="1">
      <c r="A105" s="61"/>
      <c r="B105" s="71"/>
      <c r="C105" s="64"/>
      <c r="D105" s="64"/>
      <c r="E105" s="61"/>
    </row>
    <row r="106" spans="1:5" ht="6.75" customHeight="1">
      <c r="A106" s="62"/>
      <c r="B106" s="72"/>
      <c r="C106" s="65"/>
      <c r="D106" s="65"/>
      <c r="E106" s="62"/>
    </row>
    <row r="107" spans="1:5" ht="15.75">
      <c r="A107" s="24" t="s">
        <v>69</v>
      </c>
      <c r="B107" s="29" t="s">
        <v>74</v>
      </c>
      <c r="C107" s="26">
        <f>C108</f>
        <v>72.00000000000364</v>
      </c>
      <c r="D107" s="26">
        <f>(D110+D111)</f>
        <v>45.49300000000039</v>
      </c>
      <c r="E107" s="18"/>
    </row>
    <row r="108" spans="1:5" ht="15.75">
      <c r="A108" s="25" t="s">
        <v>70</v>
      </c>
      <c r="B108" s="29" t="s">
        <v>55</v>
      </c>
      <c r="C108" s="26">
        <f>C109</f>
        <v>72.00000000000364</v>
      </c>
      <c r="D108" s="26">
        <f>(D110+D111)</f>
        <v>45.49300000000039</v>
      </c>
      <c r="E108" s="18"/>
    </row>
    <row r="109" spans="1:5" ht="15.75">
      <c r="A109" s="25" t="s">
        <v>71</v>
      </c>
      <c r="B109" s="29" t="s">
        <v>75</v>
      </c>
      <c r="C109" s="26">
        <f>(C110+C111)</f>
        <v>72.00000000000364</v>
      </c>
      <c r="D109" s="26">
        <f>(D110+D111)</f>
        <v>45.49300000000039</v>
      </c>
      <c r="E109" s="18"/>
    </row>
    <row r="110" spans="1:5" ht="15.75">
      <c r="A110" s="25" t="s">
        <v>72</v>
      </c>
      <c r="B110" s="29" t="s">
        <v>76</v>
      </c>
      <c r="C110" s="26">
        <f>0-C11</f>
        <v>-19680</v>
      </c>
      <c r="D110" s="26">
        <f>0-D11</f>
        <v>-15268.93</v>
      </c>
      <c r="E110" s="18"/>
    </row>
    <row r="111" spans="1:5" ht="15.75">
      <c r="A111" s="25" t="s">
        <v>73</v>
      </c>
      <c r="B111" s="29" t="s">
        <v>77</v>
      </c>
      <c r="C111" s="26">
        <f>C100</f>
        <v>19752.000000000004</v>
      </c>
      <c r="D111" s="26">
        <f>D100</f>
        <v>15314.423</v>
      </c>
      <c r="E111" s="18"/>
    </row>
    <row r="112" spans="1:5" ht="15.75">
      <c r="A112" s="3"/>
      <c r="B112" s="8"/>
      <c r="C112" s="40"/>
      <c r="D112" s="40"/>
      <c r="E112" s="4"/>
    </row>
  </sheetData>
  <sheetProtection/>
  <mergeCells count="19">
    <mergeCell ref="C2:D2"/>
    <mergeCell ref="C3:D3"/>
    <mergeCell ref="C4:D4"/>
    <mergeCell ref="C7:C10"/>
    <mergeCell ref="D8:D9"/>
    <mergeCell ref="E7:E10"/>
    <mergeCell ref="A5:E5"/>
    <mergeCell ref="A7:A10"/>
    <mergeCell ref="B7:B10"/>
    <mergeCell ref="E102:E106"/>
    <mergeCell ref="D102:D106"/>
    <mergeCell ref="A50:A54"/>
    <mergeCell ref="B50:B54"/>
    <mergeCell ref="C50:C54"/>
    <mergeCell ref="D51:D52"/>
    <mergeCell ref="A102:A106"/>
    <mergeCell ref="B102:B106"/>
    <mergeCell ref="C102:C106"/>
    <mergeCell ref="E50:E54"/>
  </mergeCells>
  <printOptions/>
  <pageMargins left="0.35433070866141736" right="0.1968503937007874" top="0.2" bottom="0.21" header="0" footer="0"/>
  <pageSetup fitToHeight="4" fitToWidth="1" horizontalDpi="600" verticalDpi="600" orientation="landscape" pageOrder="overThenDown" paperSize="9" scale="69" r:id="rId1"/>
  <rowBreaks count="3" manualBreakCount="3">
    <brk id="31" max="4" man="1"/>
    <brk id="48" max="4" man="1"/>
    <brk id="7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2017-02-27T04:02:08Z</cp:lastPrinted>
  <dcterms:created xsi:type="dcterms:W3CDTF">1999-06-18T11:49:53Z</dcterms:created>
  <dcterms:modified xsi:type="dcterms:W3CDTF">2017-02-27T04:02:09Z</dcterms:modified>
  <cp:category/>
  <cp:version/>
  <cp:contentType/>
  <cp:contentStatus/>
</cp:coreProperties>
</file>